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9720" windowHeight="6735" tabRatio="405" activeTab="1"/>
  </bookViews>
  <sheets>
    <sheet name="VERIFICA" sheetId="1" r:id="rId1"/>
    <sheet name="ASFALTI" sheetId="2" r:id="rId2"/>
  </sheets>
  <definedNames>
    <definedName name="_xlnm.Print_Area" localSheetId="1">'ASFALTI'!$A$1:$E$100</definedName>
  </definedNames>
  <calcPr fullCalcOnLoad="1"/>
</workbook>
</file>

<file path=xl/sharedStrings.xml><?xml version="1.0" encoding="utf-8"?>
<sst xmlns="http://schemas.openxmlformats.org/spreadsheetml/2006/main" count="121" uniqueCount="63">
  <si>
    <t>OFFERTA</t>
  </si>
  <si>
    <t>articolo</t>
  </si>
  <si>
    <t>descrizione</t>
  </si>
  <si>
    <t>quantità</t>
  </si>
  <si>
    <t>p. u.</t>
  </si>
  <si>
    <t>totale</t>
  </si>
  <si>
    <t>prima fase</t>
  </si>
  <si>
    <t>N</t>
  </si>
  <si>
    <t>IMPRESA</t>
  </si>
  <si>
    <t>IMPORTO OFFERTA</t>
  </si>
  <si>
    <t>% RIBASSO</t>
  </si>
  <si>
    <t>VERIFICA</t>
  </si>
  <si>
    <t>inserire le imprese partecipanti da 1 a 38, se meno cancellare i campi in eccesso</t>
  </si>
  <si>
    <t>inserire l'importo offerto dall'impresa, viene calcolata la percentuale di ribasso e viene eseguito il controllo se in aumento</t>
  </si>
  <si>
    <t>CIGNONI S.R.L.</t>
  </si>
  <si>
    <t>verificare che non ci siano offerte in aumento ESCLUSE</t>
  </si>
  <si>
    <t>Totale offerte ammesse</t>
  </si>
  <si>
    <t>conta le offerte valide</t>
  </si>
  <si>
    <t>Calcolo del 10% del numero offerte ammesse</t>
  </si>
  <si>
    <t>calcola il 10% delle offerte arrotondando per eccesso</t>
  </si>
  <si>
    <t>seconda fase</t>
  </si>
  <si>
    <t>ricopiare tutte le imprese, le offerte e le percentuali nei campi da 1 a 38 sottostanti</t>
  </si>
  <si>
    <t>ordinare le imprese, le offerte e le percentuali in senso decrescente secondo l'importo offerto, se sono presenti offerte in aumento queste appariranno per prime con percentuale positiva</t>
  </si>
  <si>
    <t>terza fase</t>
  </si>
  <si>
    <t>SCARTO</t>
  </si>
  <si>
    <t>copiare le imprese, gli importi offerti e le percentuali nel riquadro sottostante ad esclusione delle prime n, delle eventuali offerte in aumento e delle ultime n</t>
  </si>
  <si>
    <t>controllo numero offerte valide</t>
  </si>
  <si>
    <t>controllare che il numero delle offerte valide sia pari al numero delle offerte partecipanti - le escluse - le ali</t>
  </si>
  <si>
    <t>media dei ribassi percentuali</t>
  </si>
  <si>
    <t>calcolare la media dei ribassi percentuali delle offerte ammesse colonna D</t>
  </si>
  <si>
    <t>incremento della media</t>
  </si>
  <si>
    <r>
      <t xml:space="preserve">calcolare la media degli scarti dei ribassi dalla media calcolata in </t>
    </r>
    <r>
      <rPr>
        <sz val="10"/>
        <color indexed="10"/>
        <rFont val="Arial"/>
        <family val="2"/>
      </rPr>
      <t>D123</t>
    </r>
    <r>
      <rPr>
        <sz val="10"/>
        <rFont val="Arial"/>
        <family val="0"/>
      </rPr>
      <t xml:space="preserve"> che presentano segno negativo</t>
    </r>
  </si>
  <si>
    <t>soglia di anomalia</t>
  </si>
  <si>
    <r>
      <t xml:space="preserve">incrementare la media dei ribassi </t>
    </r>
    <r>
      <rPr>
        <sz val="10"/>
        <color indexed="10"/>
        <rFont val="Arial"/>
        <family val="2"/>
      </rPr>
      <t xml:space="preserve">D123 </t>
    </r>
    <r>
      <rPr>
        <sz val="10"/>
        <rFont val="Arial"/>
        <family val="0"/>
      </rPr>
      <t xml:space="preserve">della media degli scarti </t>
    </r>
    <r>
      <rPr>
        <sz val="10"/>
        <color indexed="18"/>
        <rFont val="Arial"/>
        <family val="2"/>
      </rPr>
      <t>E124</t>
    </r>
  </si>
  <si>
    <t>le imprese che superano o eguagliano tale soglia a partire dal basso sono anomale, la prima a non superarla è l'impresa aggiudicataria</t>
  </si>
  <si>
    <t>IMPORTO AL NETTO DEGLI ONERI PER LA SICUREZZA</t>
  </si>
  <si>
    <t>RUZZA COSTRUZIONI S.R.L.</t>
  </si>
  <si>
    <t>IMPRESA F.LLI COLLESEI S.N.C.</t>
  </si>
  <si>
    <t>COSTRUZIONI STRADALI CASTELLIN S.N.C.</t>
  </si>
  <si>
    <t>CANTON GIOVANNI S.N.C. DI CANTON LUCIO &amp; C.</t>
  </si>
  <si>
    <t>TECNOASFALTI S.R.L.</t>
  </si>
  <si>
    <t>SALIMA S.R.L.</t>
  </si>
  <si>
    <t>LA EDILSCAVI S.R.L.</t>
  </si>
  <si>
    <t>NARDELLO GUIDO &amp; FIGLI S.N.C.</t>
  </si>
  <si>
    <t>SARTORI S.A.S.</t>
  </si>
  <si>
    <t>ROAD S.P.A.</t>
  </si>
  <si>
    <t>REALDON S.N.C.</t>
  </si>
  <si>
    <t>FRIULANA BITUMI S.R.L.</t>
  </si>
  <si>
    <t>S.P. COSTRUZIONI GENERALI S.R.L.</t>
  </si>
  <si>
    <t>CO.GI.PA. S.R.L.</t>
  </si>
  <si>
    <t>IMPRESA F.LLI GIRARDINI S.P.A.</t>
  </si>
  <si>
    <t>THIENE COSTRUZIONI S.R.L.</t>
  </si>
  <si>
    <t>CO.MA.C S.R.L.</t>
  </si>
  <si>
    <t>IMPRESA STRADALE GEROTTO LINO S.R.L.</t>
  </si>
  <si>
    <t>IMPRESA RE.MAN. S.R.L.</t>
  </si>
  <si>
    <t>COSTRUZIONI LOVATO S.R.L.</t>
  </si>
  <si>
    <t>MARTINI LUCIANO S.R.L.</t>
  </si>
  <si>
    <t>EDILPI COSTRUZIONI S.R.L.</t>
  </si>
  <si>
    <t>CLEA S.C. A.R.L.</t>
  </si>
  <si>
    <t>IMPRESA COGEFRI S.R.L.</t>
  </si>
  <si>
    <t>COSTRUZIONI MIOTTI S.P.A.</t>
  </si>
  <si>
    <t>CO.GE.MI. S.R.L.</t>
  </si>
  <si>
    <t>ROMEA ASFALTI S.R.L.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</si>
</sst>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"/>
    <numFmt numFmtId="181" formatCode="0.0000"/>
    <numFmt numFmtId="182" formatCode="0.00000"/>
    <numFmt numFmtId="183" formatCode="0.000"/>
    <numFmt numFmtId="184" formatCode="_-&quot;€&quot;\ * #,##0.0_-;\-&quot;€&quot;\ * #,##0.0_-;_-&quot;€&quot;\ * &quot;-&quot;_-;_-@_-"/>
    <numFmt numFmtId="185" formatCode="_-&quot;€&quot;\ * #,##0.00_-;\-&quot;€&quot;\ * #,##0.00_-;_-&quot;€&quot;\ * &quot;-&quot;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indexed="34"/>
      <name val="Times New Roman"/>
      <family val="1"/>
    </font>
    <font>
      <sz val="11"/>
      <name val="Arial"/>
      <family val="0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60"/>
      <name val="Arial"/>
      <family val="2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41" fontId="0" fillId="0" borderId="0" xfId="18" applyAlignment="1">
      <alignment/>
    </xf>
    <xf numFmtId="0" fontId="4" fillId="2" borderId="0" xfId="0" applyFont="1" applyFill="1" applyAlignment="1">
      <alignment/>
    </xf>
    <xf numFmtId="41" fontId="1" fillId="0" borderId="0" xfId="18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41" fontId="6" fillId="3" borderId="1" xfId="18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41" fontId="1" fillId="0" borderId="0" xfId="18" applyFont="1" applyFill="1" applyAlignment="1">
      <alignment horizontal="right"/>
    </xf>
    <xf numFmtId="10" fontId="1" fillId="0" borderId="0" xfId="19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1" fontId="1" fillId="0" borderId="0" xfId="18" applyFont="1" applyAlignment="1">
      <alignment/>
    </xf>
    <xf numFmtId="174" fontId="9" fillId="4" borderId="0" xfId="0" applyNumberFormat="1" applyFont="1" applyFill="1" applyAlignment="1">
      <alignment/>
    </xf>
    <xf numFmtId="174" fontId="0" fillId="0" borderId="0" xfId="19" applyNumberFormat="1" applyAlignment="1">
      <alignment/>
    </xf>
    <xf numFmtId="174" fontId="0" fillId="0" borderId="0" xfId="0" applyNumberFormat="1" applyAlignment="1">
      <alignment/>
    </xf>
    <xf numFmtId="174" fontId="6" fillId="3" borderId="2" xfId="0" applyNumberFormat="1" applyFont="1" applyFill="1" applyBorder="1" applyAlignment="1">
      <alignment horizontal="center"/>
    </xf>
    <xf numFmtId="174" fontId="6" fillId="3" borderId="1" xfId="0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0" fillId="0" borderId="7" xfId="0" applyNumberFormat="1" applyFont="1" applyBorder="1" applyAlignment="1">
      <alignment/>
    </xf>
    <xf numFmtId="2" fontId="11" fillId="0" borderId="8" xfId="0" applyNumberFormat="1" applyFont="1" applyFill="1" applyBorder="1" applyAlignment="1">
      <alignment/>
    </xf>
    <xf numFmtId="1" fontId="10" fillId="0" borderId="9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85" fontId="5" fillId="2" borderId="0" xfId="18" applyNumberFormat="1" applyFont="1" applyFill="1" applyAlignment="1">
      <alignment/>
    </xf>
    <xf numFmtId="171" fontId="1" fillId="0" borderId="0" xfId="18" applyNumberFormat="1" applyFont="1" applyAlignment="1">
      <alignment horizontal="right"/>
    </xf>
    <xf numFmtId="171" fontId="1" fillId="5" borderId="11" xfId="18" applyNumberFormat="1" applyFont="1" applyFill="1" applyBorder="1" applyAlignment="1">
      <alignment horizontal="centerContinuous"/>
    </xf>
    <xf numFmtId="171" fontId="0" fillId="5" borderId="12" xfId="18" applyNumberFormat="1" applyFill="1" applyBorder="1" applyAlignment="1">
      <alignment horizontal="center"/>
    </xf>
    <xf numFmtId="171" fontId="0" fillId="5" borderId="13" xfId="18" applyNumberFormat="1" applyFont="1" applyFill="1" applyBorder="1" applyAlignment="1">
      <alignment/>
    </xf>
    <xf numFmtId="171" fontId="0" fillId="5" borderId="14" xfId="18" applyNumberFormat="1" applyFont="1" applyFill="1" applyBorder="1" applyAlignment="1">
      <alignment/>
    </xf>
    <xf numFmtId="171" fontId="0" fillId="0" borderId="0" xfId="18" applyNumberFormat="1" applyAlignment="1">
      <alignment/>
    </xf>
    <xf numFmtId="171" fontId="1" fillId="5" borderId="15" xfId="18" applyNumberFormat="1" applyFont="1" applyFill="1" applyBorder="1" applyAlignment="1">
      <alignment horizontal="centerContinuous"/>
    </xf>
    <xf numFmtId="171" fontId="0" fillId="5" borderId="16" xfId="18" applyNumberFormat="1" applyFill="1" applyBorder="1" applyAlignment="1">
      <alignment horizontal="center"/>
    </xf>
    <xf numFmtId="171" fontId="0" fillId="5" borderId="17" xfId="18" applyNumberFormat="1" applyFill="1" applyBorder="1" applyAlignment="1">
      <alignment/>
    </xf>
    <xf numFmtId="171" fontId="0" fillId="5" borderId="18" xfId="18" applyNumberFormat="1" applyFill="1" applyBorder="1" applyAlignment="1">
      <alignment/>
    </xf>
    <xf numFmtId="171" fontId="1" fillId="5" borderId="0" xfId="18" applyNumberFormat="1" applyFont="1" applyFill="1" applyAlignment="1">
      <alignment/>
    </xf>
    <xf numFmtId="0" fontId="6" fillId="3" borderId="19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4" fontId="0" fillId="0" borderId="0" xfId="19" applyNumberFormat="1" applyFill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wrapText="1"/>
    </xf>
    <xf numFmtId="171" fontId="15" fillId="0" borderId="0" xfId="18" applyNumberFormat="1" applyFont="1" applyAlignment="1">
      <alignment horizontal="right"/>
    </xf>
    <xf numFmtId="174" fontId="4" fillId="0" borderId="0" xfId="19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3">
      <selection activeCell="D38" sqref="D38"/>
    </sheetView>
  </sheetViews>
  <sheetFormatPr defaultColWidth="9.140625" defaultRowHeight="12.75"/>
  <cols>
    <col min="1" max="1" width="5.8515625" style="33" customWidth="1"/>
    <col min="2" max="2" width="33.00390625" style="33" hidden="1" customWidth="1"/>
    <col min="3" max="3" width="7.8515625" style="34" customWidth="1"/>
    <col min="4" max="4" width="11.28125" style="43" customWidth="1"/>
    <col min="5" max="5" width="15.28125" style="43" customWidth="1"/>
    <col min="6" max="6" width="12.28125" style="0" customWidth="1"/>
    <col min="7" max="7" width="12.28125" style="0" bestFit="1" customWidth="1"/>
  </cols>
  <sheetData>
    <row r="1" spans="1:5" s="25" customFormat="1" ht="12.75">
      <c r="A1" s="22"/>
      <c r="B1" s="23"/>
      <c r="C1" s="24"/>
      <c r="D1" s="39" t="s">
        <v>0</v>
      </c>
      <c r="E1" s="44"/>
    </row>
    <row r="2" spans="1:5" s="28" customFormat="1" ht="13.5" thickBot="1">
      <c r="A2" s="26" t="s">
        <v>1</v>
      </c>
      <c r="B2" s="27" t="s">
        <v>2</v>
      </c>
      <c r="C2" s="26" t="s">
        <v>3</v>
      </c>
      <c r="D2" s="40" t="s">
        <v>4</v>
      </c>
      <c r="E2" s="45" t="s">
        <v>5</v>
      </c>
    </row>
    <row r="3" spans="1:6" ht="12.75">
      <c r="A3" s="29">
        <v>1</v>
      </c>
      <c r="B3" s="29"/>
      <c r="C3" s="30">
        <v>10000</v>
      </c>
      <c r="D3" s="41"/>
      <c r="E3" s="46">
        <f aca="true" t="shared" si="0" ref="E3:E34">D3*C3</f>
        <v>0</v>
      </c>
      <c r="F3" s="36"/>
    </row>
    <row r="4" spans="1:5" ht="12.75">
      <c r="A4" s="31">
        <f>A3+1</f>
        <v>2</v>
      </c>
      <c r="B4" s="31"/>
      <c r="C4" s="32">
        <v>35600</v>
      </c>
      <c r="D4" s="42"/>
      <c r="E4" s="47">
        <f t="shared" si="0"/>
        <v>0</v>
      </c>
    </row>
    <row r="5" spans="1:5" ht="12.75">
      <c r="A5" s="31">
        <f aca="true" t="shared" si="1" ref="A5:A41">A4+1</f>
        <v>3</v>
      </c>
      <c r="B5" s="31"/>
      <c r="C5" s="32">
        <v>46000</v>
      </c>
      <c r="D5" s="42"/>
      <c r="E5" s="47">
        <f t="shared" si="0"/>
        <v>0</v>
      </c>
    </row>
    <row r="6" spans="1:5" ht="12.75">
      <c r="A6" s="31">
        <f t="shared" si="1"/>
        <v>4</v>
      </c>
      <c r="B6" s="31"/>
      <c r="C6" s="32">
        <v>130</v>
      </c>
      <c r="D6" s="42"/>
      <c r="E6" s="47">
        <f t="shared" si="0"/>
        <v>0</v>
      </c>
    </row>
    <row r="7" spans="1:5" ht="12.75">
      <c r="A7" s="31">
        <f t="shared" si="1"/>
        <v>5</v>
      </c>
      <c r="B7" s="31"/>
      <c r="C7" s="32">
        <v>250</v>
      </c>
      <c r="D7" s="42"/>
      <c r="E7" s="47">
        <f t="shared" si="0"/>
        <v>0</v>
      </c>
    </row>
    <row r="8" spans="1:5" ht="12.75">
      <c r="A8" s="31">
        <f t="shared" si="1"/>
        <v>6</v>
      </c>
      <c r="B8" s="31"/>
      <c r="C8" s="32">
        <v>70</v>
      </c>
      <c r="D8" s="42"/>
      <c r="E8" s="47">
        <f t="shared" si="0"/>
        <v>0</v>
      </c>
    </row>
    <row r="9" spans="1:5" ht="12.75">
      <c r="A9" s="31">
        <f t="shared" si="1"/>
        <v>7</v>
      </c>
      <c r="B9" s="31"/>
      <c r="C9" s="32">
        <v>50</v>
      </c>
      <c r="D9" s="42"/>
      <c r="E9" s="47">
        <f t="shared" si="0"/>
        <v>0</v>
      </c>
    </row>
    <row r="10" spans="1:5" ht="12.75">
      <c r="A10" s="31">
        <f t="shared" si="1"/>
        <v>8</v>
      </c>
      <c r="B10" s="31"/>
      <c r="C10" s="32">
        <v>25</v>
      </c>
      <c r="D10" s="42"/>
      <c r="E10" s="47">
        <f t="shared" si="0"/>
        <v>0</v>
      </c>
    </row>
    <row r="11" spans="1:5" ht="12.75">
      <c r="A11" s="31">
        <f t="shared" si="1"/>
        <v>9</v>
      </c>
      <c r="B11" s="31"/>
      <c r="C11" s="32">
        <v>50</v>
      </c>
      <c r="D11" s="42"/>
      <c r="E11" s="47">
        <f t="shared" si="0"/>
        <v>0</v>
      </c>
    </row>
    <row r="12" spans="1:5" ht="12.75">
      <c r="A12" s="31">
        <f t="shared" si="1"/>
        <v>10</v>
      </c>
      <c r="B12" s="31"/>
      <c r="C12" s="32">
        <v>40</v>
      </c>
      <c r="D12" s="42"/>
      <c r="E12" s="47">
        <f t="shared" si="0"/>
        <v>0</v>
      </c>
    </row>
    <row r="13" spans="1:5" ht="12.75">
      <c r="A13" s="31">
        <f t="shared" si="1"/>
        <v>11</v>
      </c>
      <c r="B13" s="31"/>
      <c r="C13" s="32">
        <v>10</v>
      </c>
      <c r="D13" s="42"/>
      <c r="E13" s="47">
        <f t="shared" si="0"/>
        <v>0</v>
      </c>
    </row>
    <row r="14" spans="1:5" ht="12.75">
      <c r="A14" s="31">
        <f t="shared" si="1"/>
        <v>12</v>
      </c>
      <c r="B14" s="31"/>
      <c r="C14" s="32">
        <v>40</v>
      </c>
      <c r="D14" s="42"/>
      <c r="E14" s="47">
        <f t="shared" si="0"/>
        <v>0</v>
      </c>
    </row>
    <row r="15" spans="1:5" ht="12.75">
      <c r="A15" s="31">
        <f t="shared" si="1"/>
        <v>13</v>
      </c>
      <c r="B15" s="31"/>
      <c r="C15" s="32">
        <v>100</v>
      </c>
      <c r="D15" s="42"/>
      <c r="E15" s="47">
        <f t="shared" si="0"/>
        <v>0</v>
      </c>
    </row>
    <row r="16" spans="1:5" ht="12.75">
      <c r="A16" s="31">
        <f t="shared" si="1"/>
        <v>14</v>
      </c>
      <c r="B16" s="31"/>
      <c r="C16" s="32">
        <v>3000</v>
      </c>
      <c r="D16" s="42"/>
      <c r="E16" s="47">
        <f t="shared" si="0"/>
        <v>0</v>
      </c>
    </row>
    <row r="17" spans="1:5" ht="12.75">
      <c r="A17" s="31">
        <f t="shared" si="1"/>
        <v>15</v>
      </c>
      <c r="B17" s="31"/>
      <c r="C17" s="32">
        <v>20</v>
      </c>
      <c r="D17" s="42"/>
      <c r="E17" s="47">
        <f t="shared" si="0"/>
        <v>0</v>
      </c>
    </row>
    <row r="18" spans="1:5" ht="12.75">
      <c r="A18" s="31">
        <f t="shared" si="1"/>
        <v>16</v>
      </c>
      <c r="B18" s="31"/>
      <c r="C18" s="32">
        <v>637</v>
      </c>
      <c r="D18" s="42"/>
      <c r="E18" s="47">
        <f t="shared" si="0"/>
        <v>0</v>
      </c>
    </row>
    <row r="19" spans="1:5" ht="12.75">
      <c r="A19" s="31">
        <f t="shared" si="1"/>
        <v>17</v>
      </c>
      <c r="B19" s="31"/>
      <c r="C19" s="32">
        <v>191.1</v>
      </c>
      <c r="D19" s="42"/>
      <c r="E19" s="47">
        <f t="shared" si="0"/>
        <v>0</v>
      </c>
    </row>
    <row r="20" spans="1:5" ht="12.75">
      <c r="A20" s="31">
        <f t="shared" si="1"/>
        <v>18</v>
      </c>
      <c r="B20" s="31"/>
      <c r="C20" s="32">
        <v>527.8</v>
      </c>
      <c r="D20" s="42"/>
      <c r="E20" s="47">
        <f t="shared" si="0"/>
        <v>0</v>
      </c>
    </row>
    <row r="21" spans="1:5" ht="12.75">
      <c r="A21" s="31">
        <f t="shared" si="1"/>
        <v>19</v>
      </c>
      <c r="B21" s="31"/>
      <c r="C21" s="32">
        <v>40</v>
      </c>
      <c r="D21" s="42"/>
      <c r="E21" s="47">
        <f t="shared" si="0"/>
        <v>0</v>
      </c>
    </row>
    <row r="22" spans="1:5" ht="12.75">
      <c r="A22" s="31">
        <f t="shared" si="1"/>
        <v>20</v>
      </c>
      <c r="B22" s="31"/>
      <c r="C22" s="32">
        <v>100</v>
      </c>
      <c r="D22" s="42"/>
      <c r="E22" s="47">
        <f t="shared" si="0"/>
        <v>0</v>
      </c>
    </row>
    <row r="23" spans="1:5" ht="12.75">
      <c r="A23" s="31">
        <f t="shared" si="1"/>
        <v>21</v>
      </c>
      <c r="B23" s="31"/>
      <c r="C23" s="32">
        <v>200</v>
      </c>
      <c r="D23" s="42"/>
      <c r="E23" s="47">
        <f t="shared" si="0"/>
        <v>0</v>
      </c>
    </row>
    <row r="24" spans="1:5" ht="12.75">
      <c r="A24" s="31">
        <f t="shared" si="1"/>
        <v>22</v>
      </c>
      <c r="B24" s="31"/>
      <c r="C24" s="32">
        <v>200</v>
      </c>
      <c r="D24" s="42"/>
      <c r="E24" s="47">
        <f t="shared" si="0"/>
        <v>0</v>
      </c>
    </row>
    <row r="25" spans="1:5" ht="12.75">
      <c r="A25" s="31">
        <f t="shared" si="1"/>
        <v>23</v>
      </c>
      <c r="B25" s="31"/>
      <c r="C25" s="32">
        <v>200</v>
      </c>
      <c r="D25" s="42"/>
      <c r="E25" s="47">
        <f t="shared" si="0"/>
        <v>0</v>
      </c>
    </row>
    <row r="26" spans="1:5" ht="12.75">
      <c r="A26" s="31">
        <f t="shared" si="1"/>
        <v>24</v>
      </c>
      <c r="B26" s="31"/>
      <c r="C26" s="32">
        <v>166</v>
      </c>
      <c r="D26" s="42"/>
      <c r="E26" s="47">
        <f t="shared" si="0"/>
        <v>0</v>
      </c>
    </row>
    <row r="27" spans="1:5" ht="12.75">
      <c r="A27" s="31">
        <f t="shared" si="1"/>
        <v>25</v>
      </c>
      <c r="B27" s="31"/>
      <c r="C27" s="32">
        <v>128</v>
      </c>
      <c r="D27" s="42"/>
      <c r="E27" s="47">
        <f t="shared" si="0"/>
        <v>0</v>
      </c>
    </row>
    <row r="28" spans="1:5" ht="12.75">
      <c r="A28" s="31">
        <f t="shared" si="1"/>
        <v>26</v>
      </c>
      <c r="B28" s="31"/>
      <c r="C28" s="32">
        <v>8</v>
      </c>
      <c r="D28" s="42"/>
      <c r="E28" s="47">
        <f t="shared" si="0"/>
        <v>0</v>
      </c>
    </row>
    <row r="29" spans="1:5" ht="12.75">
      <c r="A29" s="31">
        <f t="shared" si="1"/>
        <v>27</v>
      </c>
      <c r="B29" s="31"/>
      <c r="C29" s="32">
        <v>12</v>
      </c>
      <c r="D29" s="42"/>
      <c r="E29" s="47">
        <f t="shared" si="0"/>
        <v>0</v>
      </c>
    </row>
    <row r="30" spans="1:5" ht="12.75">
      <c r="A30" s="31">
        <f t="shared" si="1"/>
        <v>28</v>
      </c>
      <c r="B30" s="31"/>
      <c r="C30" s="32">
        <v>4</v>
      </c>
      <c r="D30" s="42"/>
      <c r="E30" s="47">
        <f t="shared" si="0"/>
        <v>0</v>
      </c>
    </row>
    <row r="31" spans="1:5" ht="12.75">
      <c r="A31" s="31">
        <f t="shared" si="1"/>
        <v>29</v>
      </c>
      <c r="B31" s="31"/>
      <c r="C31" s="32">
        <v>50</v>
      </c>
      <c r="D31" s="42"/>
      <c r="E31" s="47">
        <f t="shared" si="0"/>
        <v>0</v>
      </c>
    </row>
    <row r="32" spans="1:5" ht="13.5" customHeight="1">
      <c r="A32" s="31">
        <f t="shared" si="1"/>
        <v>30</v>
      </c>
      <c r="B32" s="31"/>
      <c r="C32" s="32">
        <v>2</v>
      </c>
      <c r="D32" s="42"/>
      <c r="E32" s="47">
        <f t="shared" si="0"/>
        <v>0</v>
      </c>
    </row>
    <row r="33" spans="1:5" ht="12.75">
      <c r="A33" s="31">
        <f t="shared" si="1"/>
        <v>31</v>
      </c>
      <c r="B33" s="31"/>
      <c r="C33" s="32">
        <v>100</v>
      </c>
      <c r="D33" s="42"/>
      <c r="E33" s="47">
        <f t="shared" si="0"/>
        <v>0</v>
      </c>
    </row>
    <row r="34" spans="1:7" ht="12.75">
      <c r="A34" s="31">
        <f t="shared" si="1"/>
        <v>32</v>
      </c>
      <c r="B34" s="31"/>
      <c r="C34" s="32">
        <v>100</v>
      </c>
      <c r="D34" s="42"/>
      <c r="E34" s="47">
        <f t="shared" si="0"/>
        <v>0</v>
      </c>
      <c r="G34" s="36"/>
    </row>
    <row r="35" spans="1:5" ht="12.75">
      <c r="A35" s="31">
        <f t="shared" si="1"/>
        <v>33</v>
      </c>
      <c r="B35" s="31"/>
      <c r="C35" s="32">
        <v>2</v>
      </c>
      <c r="D35" s="42"/>
      <c r="E35" s="47">
        <f aca="true" t="shared" si="2" ref="E35:E41">D35*C35</f>
        <v>0</v>
      </c>
    </row>
    <row r="36" spans="1:5" ht="12.75">
      <c r="A36" s="31">
        <f>A35+1</f>
        <v>34</v>
      </c>
      <c r="B36" s="31"/>
      <c r="C36" s="32">
        <v>100</v>
      </c>
      <c r="D36" s="42"/>
      <c r="E36" s="47">
        <f t="shared" si="2"/>
        <v>0</v>
      </c>
    </row>
    <row r="37" spans="1:7" ht="12.75">
      <c r="A37" s="31">
        <f>A36+1</f>
        <v>35</v>
      </c>
      <c r="B37" s="31"/>
      <c r="C37" s="32">
        <v>100</v>
      </c>
      <c r="D37" s="42"/>
      <c r="E37" s="47">
        <f t="shared" si="2"/>
        <v>0</v>
      </c>
      <c r="G37" s="36"/>
    </row>
    <row r="38" spans="1:5" ht="12.75">
      <c r="A38" s="31">
        <f>A37+1</f>
        <v>36</v>
      </c>
      <c r="B38" s="31"/>
      <c r="C38" s="32">
        <v>2</v>
      </c>
      <c r="D38" s="42"/>
      <c r="E38" s="47">
        <f t="shared" si="2"/>
        <v>0</v>
      </c>
    </row>
    <row r="39" spans="1:5" ht="12.75">
      <c r="A39" s="31">
        <f>A38+1</f>
        <v>37</v>
      </c>
      <c r="B39" s="31"/>
      <c r="C39" s="32">
        <v>350</v>
      </c>
      <c r="D39" s="42"/>
      <c r="E39" s="47">
        <f t="shared" si="2"/>
        <v>0</v>
      </c>
    </row>
    <row r="40" spans="1:5" ht="12.75">
      <c r="A40" s="31">
        <f t="shared" si="1"/>
        <v>38</v>
      </c>
      <c r="B40" s="31"/>
      <c r="C40" s="32">
        <v>6000</v>
      </c>
      <c r="D40" s="42"/>
      <c r="E40" s="47">
        <f t="shared" si="2"/>
        <v>0</v>
      </c>
    </row>
    <row r="41" spans="1:5" ht="12.75">
      <c r="A41" s="31">
        <f t="shared" si="1"/>
        <v>39</v>
      </c>
      <c r="B41" s="31"/>
      <c r="C41" s="32">
        <v>30</v>
      </c>
      <c r="D41" s="42"/>
      <c r="E41" s="47">
        <f t="shared" si="2"/>
        <v>0</v>
      </c>
    </row>
    <row r="42" ht="12.75">
      <c r="E42" s="48">
        <f>SUM(E3:E41)</f>
        <v>0</v>
      </c>
    </row>
    <row r="59" ht="12.75">
      <c r="F59" s="3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defaultGridColor="0" colorId="17" workbookViewId="0" topLeftCell="A61">
      <selection activeCell="H82" sqref="H82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26.00390625" style="3" customWidth="1"/>
    <col min="4" max="4" width="17.8515625" style="16" customWidth="1"/>
    <col min="5" max="5" width="13.57421875" style="16" customWidth="1"/>
    <col min="6" max="6" width="13.7109375" style="0" customWidth="1"/>
  </cols>
  <sheetData>
    <row r="1" spans="1:7" ht="57" customHeight="1" thickBot="1">
      <c r="A1" s="4"/>
      <c r="B1" s="54" t="s">
        <v>35</v>
      </c>
      <c r="C1" s="37">
        <v>506133.44</v>
      </c>
      <c r="G1" t="s">
        <v>6</v>
      </c>
    </row>
    <row r="2" spans="1:7" s="8" customFormat="1" ht="16.5" thickBot="1" thickTop="1">
      <c r="A2" s="6" t="s">
        <v>7</v>
      </c>
      <c r="B2" s="49" t="s">
        <v>8</v>
      </c>
      <c r="C2" s="7" t="s">
        <v>9</v>
      </c>
      <c r="D2" s="17" t="s">
        <v>10</v>
      </c>
      <c r="E2" s="18" t="s">
        <v>11</v>
      </c>
      <c r="F2" s="12"/>
      <c r="G2" t="s">
        <v>12</v>
      </c>
    </row>
    <row r="3" spans="1:7" ht="13.5" thickTop="1">
      <c r="A3" s="1">
        <v>1</v>
      </c>
      <c r="B3" s="51" t="s">
        <v>42</v>
      </c>
      <c r="C3" s="38">
        <v>475722.17</v>
      </c>
      <c r="D3" s="15">
        <f>C3/$C$1-1</f>
        <v>-0.06008547864373481</v>
      </c>
      <c r="E3" s="15">
        <f>IF(D3&lt;=0,SUM(D3),"ESCLUSA")</f>
        <v>-0.06008547864373481</v>
      </c>
      <c r="F3" s="11"/>
      <c r="G3" t="s">
        <v>13</v>
      </c>
    </row>
    <row r="4" spans="1:7" ht="12.75">
      <c r="A4" s="1">
        <f>A3+1</f>
        <v>2</v>
      </c>
      <c r="B4" s="51" t="s">
        <v>43</v>
      </c>
      <c r="C4" s="38">
        <v>469970.22</v>
      </c>
      <c r="D4" s="15">
        <f>C4/$C$1-1</f>
        <v>-0.07144997177029055</v>
      </c>
      <c r="E4" s="15">
        <f aca="true" t="shared" si="0" ref="E4:E30">IF(D4&lt;=0,SUM(D4),"ESCLUSA")</f>
        <v>-0.07144997177029055</v>
      </c>
      <c r="F4" s="11"/>
      <c r="G4" t="s">
        <v>13</v>
      </c>
    </row>
    <row r="5" spans="1:6" ht="12.75">
      <c r="A5" s="1">
        <f aca="true" t="shared" si="1" ref="A5:A30">A4+1</f>
        <v>3</v>
      </c>
      <c r="B5" s="51" t="s">
        <v>44</v>
      </c>
      <c r="C5" s="38">
        <v>466670.84</v>
      </c>
      <c r="D5" s="15">
        <f aca="true" t="shared" si="2" ref="D5:D30">C5/$C$1-1</f>
        <v>-0.07796876649762552</v>
      </c>
      <c r="E5" s="15">
        <f t="shared" si="0"/>
        <v>-0.07796876649762552</v>
      </c>
      <c r="F5" s="2"/>
    </row>
    <row r="6" spans="1:6" ht="12.75">
      <c r="A6" s="1">
        <f t="shared" si="1"/>
        <v>4</v>
      </c>
      <c r="B6" s="51" t="s">
        <v>45</v>
      </c>
      <c r="C6" s="38">
        <v>470235.85</v>
      </c>
      <c r="D6" s="15">
        <f t="shared" si="2"/>
        <v>-0.07092514969965236</v>
      </c>
      <c r="E6" s="15">
        <f t="shared" si="0"/>
        <v>-0.07092514969965236</v>
      </c>
      <c r="F6" s="2"/>
    </row>
    <row r="7" spans="1:6" ht="12.75">
      <c r="A7" s="1">
        <f t="shared" si="1"/>
        <v>5</v>
      </c>
      <c r="B7" s="51" t="s">
        <v>46</v>
      </c>
      <c r="C7" s="38">
        <v>469112.34</v>
      </c>
      <c r="D7" s="15">
        <f t="shared" si="2"/>
        <v>-0.07314493980085568</v>
      </c>
      <c r="E7" s="15">
        <f t="shared" si="0"/>
        <v>-0.07314493980085568</v>
      </c>
      <c r="F7" s="2"/>
    </row>
    <row r="8" spans="1:6" ht="12.75">
      <c r="A8" s="1">
        <f t="shared" si="1"/>
        <v>6</v>
      </c>
      <c r="B8" s="51" t="s">
        <v>47</v>
      </c>
      <c r="C8" s="38">
        <v>470905.57</v>
      </c>
      <c r="D8" s="15">
        <f t="shared" si="2"/>
        <v>-0.0696019413378417</v>
      </c>
      <c r="E8" s="15">
        <f t="shared" si="0"/>
        <v>-0.0696019413378417</v>
      </c>
      <c r="F8" s="2"/>
    </row>
    <row r="9" spans="1:6" ht="12.75">
      <c r="A9" s="1">
        <f t="shared" si="1"/>
        <v>7</v>
      </c>
      <c r="B9" s="51" t="s">
        <v>48</v>
      </c>
      <c r="C9" s="38">
        <v>496550.35</v>
      </c>
      <c r="D9" s="15">
        <f t="shared" si="2"/>
        <v>-0.018933919876940042</v>
      </c>
      <c r="E9" s="15">
        <f t="shared" si="0"/>
        <v>-0.018933919876940042</v>
      </c>
      <c r="F9" s="2"/>
    </row>
    <row r="10" spans="1:6" ht="12.75">
      <c r="A10" s="1">
        <f t="shared" si="1"/>
        <v>8</v>
      </c>
      <c r="B10" s="51" t="s">
        <v>36</v>
      </c>
      <c r="C10" s="38">
        <v>469635.54</v>
      </c>
      <c r="D10" s="15">
        <f t="shared" si="2"/>
        <v>-0.0721112203137576</v>
      </c>
      <c r="E10" s="15">
        <f t="shared" si="0"/>
        <v>-0.0721112203137576</v>
      </c>
      <c r="F10" s="2"/>
    </row>
    <row r="11" spans="1:6" ht="12.75">
      <c r="A11" s="1">
        <f t="shared" si="1"/>
        <v>9</v>
      </c>
      <c r="B11" s="51" t="s">
        <v>41</v>
      </c>
      <c r="C11" s="38">
        <v>466086.95</v>
      </c>
      <c r="D11" s="15">
        <f t="shared" si="2"/>
        <v>-0.07912239507431085</v>
      </c>
      <c r="E11" s="15">
        <f t="shared" si="0"/>
        <v>-0.07912239507431085</v>
      </c>
      <c r="F11" s="2"/>
    </row>
    <row r="12" spans="1:6" ht="12.75">
      <c r="A12" s="1">
        <f t="shared" si="1"/>
        <v>10</v>
      </c>
      <c r="B12" s="51" t="s">
        <v>49</v>
      </c>
      <c r="C12" s="38">
        <v>467120.05</v>
      </c>
      <c r="D12" s="15">
        <f t="shared" si="2"/>
        <v>-0.0770812337552722</v>
      </c>
      <c r="E12" s="15">
        <f t="shared" si="0"/>
        <v>-0.0770812337552722</v>
      </c>
      <c r="F12" s="2"/>
    </row>
    <row r="13" spans="1:6" ht="12.75">
      <c r="A13" s="1">
        <f t="shared" si="1"/>
        <v>11</v>
      </c>
      <c r="B13" s="51" t="s">
        <v>50</v>
      </c>
      <c r="C13" s="38">
        <v>494855.42</v>
      </c>
      <c r="D13" s="15">
        <f t="shared" si="2"/>
        <v>-0.02228270078341399</v>
      </c>
      <c r="E13" s="15">
        <f t="shared" si="0"/>
        <v>-0.02228270078341399</v>
      </c>
      <c r="F13" s="2"/>
    </row>
    <row r="14" spans="1:6" ht="12.75">
      <c r="A14" s="1">
        <f t="shared" si="1"/>
        <v>12</v>
      </c>
      <c r="B14" s="51" t="s">
        <v>51</v>
      </c>
      <c r="C14" s="38">
        <v>494075.8</v>
      </c>
      <c r="D14" s="15">
        <f t="shared" si="2"/>
        <v>-0.023823045558894584</v>
      </c>
      <c r="E14" s="15">
        <f t="shared" si="0"/>
        <v>-0.023823045558894584</v>
      </c>
      <c r="F14" s="2"/>
    </row>
    <row r="15" spans="1:6" ht="12.75">
      <c r="A15" s="1">
        <f t="shared" si="1"/>
        <v>13</v>
      </c>
      <c r="B15" s="51" t="s">
        <v>52</v>
      </c>
      <c r="C15" s="38">
        <v>495955.85</v>
      </c>
      <c r="D15" s="15">
        <f t="shared" si="2"/>
        <v>-0.020108511304844923</v>
      </c>
      <c r="E15" s="15">
        <f t="shared" si="0"/>
        <v>-0.020108511304844923</v>
      </c>
      <c r="F15" s="2"/>
    </row>
    <row r="16" spans="1:6" ht="12.75">
      <c r="A16" s="1">
        <f t="shared" si="1"/>
        <v>14</v>
      </c>
      <c r="B16" s="51" t="s">
        <v>53</v>
      </c>
      <c r="C16" s="38">
        <v>492002.14</v>
      </c>
      <c r="D16" s="15">
        <f t="shared" si="2"/>
        <v>-0.027920107393022642</v>
      </c>
      <c r="E16" s="15">
        <f t="shared" si="0"/>
        <v>-0.027920107393022642</v>
      </c>
      <c r="F16" s="2"/>
    </row>
    <row r="17" spans="1:6" ht="12.75">
      <c r="A17" s="1">
        <f t="shared" si="1"/>
        <v>15</v>
      </c>
      <c r="B17" s="51" t="s">
        <v>14</v>
      </c>
      <c r="C17" s="38">
        <v>486055.66</v>
      </c>
      <c r="D17" s="15">
        <f t="shared" si="2"/>
        <v>-0.03966894580211899</v>
      </c>
      <c r="E17" s="15">
        <f t="shared" si="0"/>
        <v>-0.03966894580211899</v>
      </c>
      <c r="F17" s="2"/>
    </row>
    <row r="18" spans="1:6" ht="12.75">
      <c r="A18" s="1">
        <f t="shared" si="1"/>
        <v>16</v>
      </c>
      <c r="B18" s="51" t="s">
        <v>54</v>
      </c>
      <c r="C18" s="38">
        <v>468197.53</v>
      </c>
      <c r="D18" s="15">
        <f t="shared" si="2"/>
        <v>-0.0749523880500762</v>
      </c>
      <c r="E18" s="15">
        <f t="shared" si="0"/>
        <v>-0.0749523880500762</v>
      </c>
      <c r="F18" s="2"/>
    </row>
    <row r="19" spans="1:6" ht="12.75">
      <c r="A19" s="1">
        <f t="shared" si="1"/>
        <v>17</v>
      </c>
      <c r="B19" s="51" t="s">
        <v>55</v>
      </c>
      <c r="C19" s="38">
        <v>490521.7</v>
      </c>
      <c r="D19" s="15">
        <f t="shared" si="2"/>
        <v>-0.030845106776584474</v>
      </c>
      <c r="E19" s="15">
        <f t="shared" si="0"/>
        <v>-0.030845106776584474</v>
      </c>
      <c r="F19" s="2"/>
    </row>
    <row r="20" spans="1:6" ht="12.75">
      <c r="A20" s="1">
        <f t="shared" si="1"/>
        <v>18</v>
      </c>
      <c r="B20" s="51" t="s">
        <v>56</v>
      </c>
      <c r="C20" s="38">
        <v>492941.72</v>
      </c>
      <c r="D20" s="15">
        <f t="shared" si="2"/>
        <v>-0.026063719480775682</v>
      </c>
      <c r="E20" s="15">
        <f t="shared" si="0"/>
        <v>-0.026063719480775682</v>
      </c>
      <c r="F20" s="2"/>
    </row>
    <row r="21" spans="1:6" ht="12.75">
      <c r="A21" s="1">
        <f t="shared" si="1"/>
        <v>19</v>
      </c>
      <c r="B21" s="51" t="s">
        <v>37</v>
      </c>
      <c r="C21" s="38">
        <v>467553.18</v>
      </c>
      <c r="D21" s="15">
        <f t="shared" si="2"/>
        <v>-0.0762254712907332</v>
      </c>
      <c r="E21" s="15">
        <f t="shared" si="0"/>
        <v>-0.0762254712907332</v>
      </c>
      <c r="F21" s="2"/>
    </row>
    <row r="22" spans="1:6" ht="12.75">
      <c r="A22" s="1">
        <f t="shared" si="1"/>
        <v>20</v>
      </c>
      <c r="B22" s="51" t="s">
        <v>57</v>
      </c>
      <c r="C22" s="38">
        <v>444989.39</v>
      </c>
      <c r="D22" s="15">
        <f t="shared" si="2"/>
        <v>-0.12080618502504004</v>
      </c>
      <c r="E22" s="15">
        <f t="shared" si="0"/>
        <v>-0.12080618502504004</v>
      </c>
      <c r="F22" s="2"/>
    </row>
    <row r="23" spans="1:6" ht="12.75">
      <c r="A23" s="1">
        <f t="shared" si="1"/>
        <v>21</v>
      </c>
      <c r="B23" s="51" t="s">
        <v>58</v>
      </c>
      <c r="C23" s="38">
        <v>498395.98</v>
      </c>
      <c r="D23" s="15">
        <f t="shared" si="2"/>
        <v>-0.015287391404132489</v>
      </c>
      <c r="E23" s="15">
        <f t="shared" si="0"/>
        <v>-0.015287391404132489</v>
      </c>
      <c r="F23" s="2"/>
    </row>
    <row r="24" spans="1:6" ht="12.75">
      <c r="A24" s="1">
        <f t="shared" si="1"/>
        <v>22</v>
      </c>
      <c r="B24" s="51" t="s">
        <v>59</v>
      </c>
      <c r="C24" s="38">
        <v>468701.06</v>
      </c>
      <c r="D24" s="15">
        <f t="shared" si="2"/>
        <v>-0.07395753183192166</v>
      </c>
      <c r="E24" s="15">
        <f t="shared" si="0"/>
        <v>-0.07395753183192166</v>
      </c>
      <c r="F24" s="2"/>
    </row>
    <row r="25" spans="1:6" ht="12.75">
      <c r="A25" s="1">
        <f t="shared" si="1"/>
        <v>23</v>
      </c>
      <c r="B25" s="51" t="s">
        <v>38</v>
      </c>
      <c r="C25" s="38">
        <v>439408.22</v>
      </c>
      <c r="D25" s="15">
        <f t="shared" si="2"/>
        <v>-0.1318332572532651</v>
      </c>
      <c r="E25" s="15">
        <f t="shared" si="0"/>
        <v>-0.1318332572532651</v>
      </c>
      <c r="F25" s="2"/>
    </row>
    <row r="26" spans="1:6" ht="12.75">
      <c r="A26" s="1">
        <f t="shared" si="1"/>
        <v>24</v>
      </c>
      <c r="B26" s="51" t="s">
        <v>40</v>
      </c>
      <c r="C26" s="38">
        <v>478042.96</v>
      </c>
      <c r="D26" s="15">
        <f t="shared" si="2"/>
        <v>-0.05550014636456346</v>
      </c>
      <c r="E26" s="15">
        <f t="shared" si="0"/>
        <v>-0.05550014636456346</v>
      </c>
      <c r="F26" s="2"/>
    </row>
    <row r="27" spans="1:6" ht="12.75">
      <c r="A27" s="1">
        <f t="shared" si="1"/>
        <v>25</v>
      </c>
      <c r="B27" s="51" t="s">
        <v>39</v>
      </c>
      <c r="C27" s="38">
        <v>469491.96</v>
      </c>
      <c r="D27" s="15">
        <f t="shared" si="2"/>
        <v>-0.07239490044364583</v>
      </c>
      <c r="E27" s="15">
        <f t="shared" si="0"/>
        <v>-0.07239490044364583</v>
      </c>
      <c r="F27" s="2"/>
    </row>
    <row r="28" spans="1:6" ht="12.75">
      <c r="A28" s="1">
        <f t="shared" si="1"/>
        <v>26</v>
      </c>
      <c r="B28" s="51" t="s">
        <v>60</v>
      </c>
      <c r="C28" s="38">
        <v>445967.31</v>
      </c>
      <c r="D28" s="15">
        <f t="shared" si="2"/>
        <v>-0.11887404633845178</v>
      </c>
      <c r="E28" s="15">
        <f t="shared" si="0"/>
        <v>-0.11887404633845178</v>
      </c>
      <c r="F28" s="2"/>
    </row>
    <row r="29" spans="1:6" ht="12.75">
      <c r="A29" s="1">
        <f t="shared" si="1"/>
        <v>27</v>
      </c>
      <c r="B29" s="51" t="s">
        <v>61</v>
      </c>
      <c r="C29" s="38">
        <v>450022.59</v>
      </c>
      <c r="D29" s="15">
        <f t="shared" si="2"/>
        <v>-0.11086177194693947</v>
      </c>
      <c r="E29" s="15">
        <f t="shared" si="0"/>
        <v>-0.11086177194693947</v>
      </c>
      <c r="F29" s="2"/>
    </row>
    <row r="30" spans="1:6" ht="12.75">
      <c r="A30" s="1">
        <f t="shared" si="1"/>
        <v>28</v>
      </c>
      <c r="B30" s="51" t="s">
        <v>62</v>
      </c>
      <c r="C30" s="38">
        <v>436124.09</v>
      </c>
      <c r="D30" s="15">
        <f t="shared" si="2"/>
        <v>-0.13832192158652856</v>
      </c>
      <c r="E30" s="15">
        <f t="shared" si="0"/>
        <v>-0.13832192158652856</v>
      </c>
      <c r="F30" s="2"/>
    </row>
    <row r="31" spans="1:7" ht="12.75">
      <c r="A31" s="1"/>
      <c r="C31" s="10"/>
      <c r="D31" s="15"/>
      <c r="E31" s="15"/>
      <c r="G31" t="s">
        <v>15</v>
      </c>
    </row>
    <row r="32" spans="1:7" ht="12.75">
      <c r="A32" s="1"/>
      <c r="B32" t="s">
        <v>16</v>
      </c>
      <c r="C32" s="10"/>
      <c r="D32" s="15"/>
      <c r="E32" s="13">
        <f>COUNT(E3:E30)</f>
        <v>28</v>
      </c>
      <c r="G32" t="s">
        <v>17</v>
      </c>
    </row>
    <row r="33" spans="1:7" ht="12.75">
      <c r="A33" s="1"/>
      <c r="B33" t="s">
        <v>18</v>
      </c>
      <c r="C33" s="10"/>
      <c r="D33" s="15"/>
      <c r="E33" s="13">
        <f>CEILING(E32*0.1,1)</f>
        <v>3</v>
      </c>
      <c r="G33" t="s">
        <v>19</v>
      </c>
    </row>
    <row r="34" spans="1:7" ht="13.5" thickBot="1">
      <c r="A34" s="1"/>
      <c r="C34" s="10"/>
      <c r="D34" s="15"/>
      <c r="E34" s="15"/>
      <c r="G34" t="s">
        <v>20</v>
      </c>
    </row>
    <row r="35" spans="1:7" ht="16.5" thickBot="1" thickTop="1">
      <c r="A35" s="6" t="s">
        <v>7</v>
      </c>
      <c r="B35" s="6" t="s">
        <v>8</v>
      </c>
      <c r="C35" s="7"/>
      <c r="D35" s="18" t="s">
        <v>10</v>
      </c>
      <c r="E35" s="20"/>
      <c r="G35" t="s">
        <v>21</v>
      </c>
    </row>
    <row r="36" spans="1:7" ht="13.5" thickTop="1">
      <c r="A36" s="1"/>
      <c r="E36" s="15"/>
      <c r="G36" t="s">
        <v>22</v>
      </c>
    </row>
    <row r="37" spans="1:5" ht="12.75">
      <c r="A37" s="9"/>
      <c r="C37" s="5"/>
      <c r="D37" s="15"/>
      <c r="E37" s="15"/>
    </row>
    <row r="38" spans="1:5" ht="12.75">
      <c r="A38" s="1">
        <v>1</v>
      </c>
      <c r="B38" s="51" t="s">
        <v>58</v>
      </c>
      <c r="C38" s="38">
        <v>498395.98</v>
      </c>
      <c r="D38" s="15">
        <f>C38/$C$1-1</f>
        <v>-0.015287391404132489</v>
      </c>
      <c r="E38" s="15">
        <f>IF(D38&lt;=0,SUM(D38),"ESCLUSA")</f>
        <v>-0.015287391404132489</v>
      </c>
    </row>
    <row r="39" spans="1:5" ht="12.75">
      <c r="A39" s="1">
        <f>A38+1</f>
        <v>2</v>
      </c>
      <c r="B39" s="51" t="s">
        <v>48</v>
      </c>
      <c r="C39" s="38">
        <v>496550.35</v>
      </c>
      <c r="D39" s="15">
        <f>C39/$C$1-1</f>
        <v>-0.018933919876940042</v>
      </c>
      <c r="E39" s="15">
        <f>IF(D39&lt;=0,SUM(D39),"ESCLUSA")</f>
        <v>-0.018933919876940042</v>
      </c>
    </row>
    <row r="40" spans="1:5" ht="12.75">
      <c r="A40" s="1">
        <f aca="true" t="shared" si="3" ref="A40:A65">A39+1</f>
        <v>3</v>
      </c>
      <c r="B40" s="51" t="s">
        <v>52</v>
      </c>
      <c r="C40" s="38">
        <v>495955.85</v>
      </c>
      <c r="D40" s="15">
        <f>C40/$C$1-1</f>
        <v>-0.020108511304844923</v>
      </c>
      <c r="E40" s="15">
        <f>IF(D40&lt;=0,SUM(D40),"ESCLUSA")</f>
        <v>-0.020108511304844923</v>
      </c>
    </row>
    <row r="41" spans="1:5" ht="12.75">
      <c r="A41" s="1">
        <f t="shared" si="3"/>
        <v>4</v>
      </c>
      <c r="B41" s="51" t="s">
        <v>50</v>
      </c>
      <c r="C41" s="38">
        <v>494855.42</v>
      </c>
      <c r="D41" s="15">
        <f>C41/$C$1-1</f>
        <v>-0.02228270078341399</v>
      </c>
      <c r="E41" s="15">
        <f>IF(D41&lt;=0,SUM(D41),"ESCLUSA")</f>
        <v>-0.02228270078341399</v>
      </c>
    </row>
    <row r="42" spans="1:5" ht="12.75">
      <c r="A42" s="1">
        <f t="shared" si="3"/>
        <v>5</v>
      </c>
      <c r="B42" s="51" t="s">
        <v>51</v>
      </c>
      <c r="C42" s="38">
        <v>494075.8</v>
      </c>
      <c r="D42" s="15">
        <f>C42/$C$1-1</f>
        <v>-0.023823045558894584</v>
      </c>
      <c r="E42" s="15">
        <f>IF(D42&lt;=0,SUM(D42),"ESCLUSA")</f>
        <v>-0.023823045558894584</v>
      </c>
    </row>
    <row r="43" spans="1:5" ht="12.75">
      <c r="A43" s="1">
        <f t="shared" si="3"/>
        <v>6</v>
      </c>
      <c r="B43" s="51" t="s">
        <v>56</v>
      </c>
      <c r="C43" s="38">
        <v>492941.72</v>
      </c>
      <c r="D43" s="15">
        <f>C43/$C$1-1</f>
        <v>-0.026063719480775682</v>
      </c>
      <c r="E43" s="15">
        <f>IF(D43&lt;=0,SUM(D43),"ESCLUSA")</f>
        <v>-0.026063719480775682</v>
      </c>
    </row>
    <row r="44" spans="1:5" ht="12.75">
      <c r="A44" s="1">
        <f t="shared" si="3"/>
        <v>7</v>
      </c>
      <c r="B44" s="51" t="s">
        <v>53</v>
      </c>
      <c r="C44" s="38">
        <v>492002.14</v>
      </c>
      <c r="D44" s="15">
        <f>C44/$C$1-1</f>
        <v>-0.027920107393022642</v>
      </c>
      <c r="E44" s="15">
        <f>IF(D44&lt;=0,SUM(D44),"ESCLUSA")</f>
        <v>-0.027920107393022642</v>
      </c>
    </row>
    <row r="45" spans="1:5" ht="12.75">
      <c r="A45" s="1">
        <f t="shared" si="3"/>
        <v>8</v>
      </c>
      <c r="B45" s="51" t="s">
        <v>55</v>
      </c>
      <c r="C45" s="38">
        <v>490521.7</v>
      </c>
      <c r="D45" s="15">
        <f>C45/$C$1-1</f>
        <v>-0.030845106776584474</v>
      </c>
      <c r="E45" s="15">
        <f>IF(D45&lt;=0,SUM(D45),"ESCLUSA")</f>
        <v>-0.030845106776584474</v>
      </c>
    </row>
    <row r="46" spans="1:5" ht="12.75">
      <c r="A46" s="1">
        <f t="shared" si="3"/>
        <v>9</v>
      </c>
      <c r="B46" s="51" t="s">
        <v>14</v>
      </c>
      <c r="C46" s="38">
        <v>486055.66</v>
      </c>
      <c r="D46" s="15">
        <f>C46/$C$1-1</f>
        <v>-0.03966894580211899</v>
      </c>
      <c r="E46" s="15">
        <f>IF(D46&lt;=0,SUM(D46),"ESCLUSA")</f>
        <v>-0.03966894580211899</v>
      </c>
    </row>
    <row r="47" spans="1:5" ht="12.75">
      <c r="A47" s="1">
        <f t="shared" si="3"/>
        <v>10</v>
      </c>
      <c r="B47" s="51" t="s">
        <v>40</v>
      </c>
      <c r="C47" s="38">
        <v>478042.96</v>
      </c>
      <c r="D47" s="15">
        <f>C47/$C$1-1</f>
        <v>-0.05550014636456346</v>
      </c>
      <c r="E47" s="15">
        <f>IF(D47&lt;=0,SUM(D47),"ESCLUSA")</f>
        <v>-0.05550014636456346</v>
      </c>
    </row>
    <row r="48" spans="1:5" ht="12.75">
      <c r="A48" s="1">
        <f t="shared" si="3"/>
        <v>11</v>
      </c>
      <c r="B48" s="51" t="s">
        <v>42</v>
      </c>
      <c r="C48" s="38">
        <v>475722.17</v>
      </c>
      <c r="D48" s="15">
        <f>C48/$C$1-1</f>
        <v>-0.06008547864373481</v>
      </c>
      <c r="E48" s="15">
        <f>IF(D48&lt;=0,SUM(D48),"ESCLUSA")</f>
        <v>-0.06008547864373481</v>
      </c>
    </row>
    <row r="49" spans="1:5" ht="12.75">
      <c r="A49" s="1">
        <f t="shared" si="3"/>
        <v>12</v>
      </c>
      <c r="B49" s="51" t="s">
        <v>47</v>
      </c>
      <c r="C49" s="38">
        <v>470905.57</v>
      </c>
      <c r="D49" s="15">
        <f>C49/$C$1-1</f>
        <v>-0.0696019413378417</v>
      </c>
      <c r="E49" s="15">
        <f>IF(D49&lt;=0,SUM(D49),"ESCLUSA")</f>
        <v>-0.0696019413378417</v>
      </c>
    </row>
    <row r="50" spans="1:5" ht="12.75">
      <c r="A50" s="1">
        <f t="shared" si="3"/>
        <v>13</v>
      </c>
      <c r="B50" s="51" t="s">
        <v>45</v>
      </c>
      <c r="C50" s="38">
        <v>470235.85</v>
      </c>
      <c r="D50" s="15">
        <f>C50/$C$1-1</f>
        <v>-0.07092514969965236</v>
      </c>
      <c r="E50" s="15">
        <f>IF(D50&lt;=0,SUM(D50),"ESCLUSA")</f>
        <v>-0.07092514969965236</v>
      </c>
    </row>
    <row r="51" spans="1:5" ht="12.75">
      <c r="A51" s="1">
        <f t="shared" si="3"/>
        <v>14</v>
      </c>
      <c r="B51" s="51" t="s">
        <v>43</v>
      </c>
      <c r="C51" s="38">
        <v>469970.22</v>
      </c>
      <c r="D51" s="15">
        <f>C51/$C$1-1</f>
        <v>-0.07144997177029055</v>
      </c>
      <c r="E51" s="15">
        <f>IF(D51&lt;=0,SUM(D51),"ESCLUSA")</f>
        <v>-0.07144997177029055</v>
      </c>
    </row>
    <row r="52" spans="1:5" ht="12.75">
      <c r="A52" s="1">
        <f t="shared" si="3"/>
        <v>15</v>
      </c>
      <c r="B52" s="51" t="s">
        <v>36</v>
      </c>
      <c r="C52" s="38">
        <v>469635.54</v>
      </c>
      <c r="D52" s="15">
        <f>C52/$C$1-1</f>
        <v>-0.0721112203137576</v>
      </c>
      <c r="E52" s="15">
        <f>IF(D52&lt;=0,SUM(D52),"ESCLUSA")</f>
        <v>-0.0721112203137576</v>
      </c>
    </row>
    <row r="53" spans="1:5" ht="12.75">
      <c r="A53" s="1">
        <f t="shared" si="3"/>
        <v>16</v>
      </c>
      <c r="B53" s="51" t="s">
        <v>39</v>
      </c>
      <c r="C53" s="38">
        <v>469491.96</v>
      </c>
      <c r="D53" s="15">
        <f>C53/$C$1-1</f>
        <v>-0.07239490044364583</v>
      </c>
      <c r="E53" s="15">
        <f>IF(D53&lt;=0,SUM(D53),"ESCLUSA")</f>
        <v>-0.07239490044364583</v>
      </c>
    </row>
    <row r="54" spans="1:5" ht="12.75">
      <c r="A54" s="1">
        <f t="shared" si="3"/>
        <v>17</v>
      </c>
      <c r="B54" s="51" t="s">
        <v>46</v>
      </c>
      <c r="C54" s="38">
        <v>469112.34</v>
      </c>
      <c r="D54" s="15">
        <f>C54/$C$1-1</f>
        <v>-0.07314493980085568</v>
      </c>
      <c r="E54" s="15">
        <f>IF(D54&lt;=0,SUM(D54),"ESCLUSA")</f>
        <v>-0.07314493980085568</v>
      </c>
    </row>
    <row r="55" spans="1:5" ht="12.75">
      <c r="A55" s="1">
        <f t="shared" si="3"/>
        <v>18</v>
      </c>
      <c r="B55" s="51" t="s">
        <v>59</v>
      </c>
      <c r="C55" s="38">
        <v>468701.06</v>
      </c>
      <c r="D55" s="15">
        <f>C55/$C$1-1</f>
        <v>-0.07395753183192166</v>
      </c>
      <c r="E55" s="15">
        <f>IF(D55&lt;=0,SUM(D55),"ESCLUSA")</f>
        <v>-0.07395753183192166</v>
      </c>
    </row>
    <row r="56" spans="1:5" ht="12.75">
      <c r="A56" s="1">
        <f t="shared" si="3"/>
        <v>19</v>
      </c>
      <c r="B56" s="51" t="s">
        <v>54</v>
      </c>
      <c r="C56" s="38">
        <v>468197.53</v>
      </c>
      <c r="D56" s="15">
        <f>C56/$C$1-1</f>
        <v>-0.0749523880500762</v>
      </c>
      <c r="E56" s="15">
        <f>IF(D56&lt;=0,SUM(D56),"ESCLUSA")</f>
        <v>-0.0749523880500762</v>
      </c>
    </row>
    <row r="57" spans="1:5" ht="12.75">
      <c r="A57" s="1">
        <f t="shared" si="3"/>
        <v>20</v>
      </c>
      <c r="B57" s="51" t="s">
        <v>37</v>
      </c>
      <c r="C57" s="38">
        <v>467553.18</v>
      </c>
      <c r="D57" s="15">
        <f>C57/$C$1-1</f>
        <v>-0.0762254712907332</v>
      </c>
      <c r="E57" s="15">
        <f>IF(D57&lt;=0,SUM(D57),"ESCLUSA")</f>
        <v>-0.0762254712907332</v>
      </c>
    </row>
    <row r="58" spans="1:5" ht="12.75">
      <c r="A58" s="1">
        <f t="shared" si="3"/>
        <v>21</v>
      </c>
      <c r="B58" s="51" t="s">
        <v>49</v>
      </c>
      <c r="C58" s="38">
        <v>467120.05</v>
      </c>
      <c r="D58" s="15">
        <f>C58/$C$1-1</f>
        <v>-0.0770812337552722</v>
      </c>
      <c r="E58" s="15">
        <f>IF(D58&lt;=0,SUM(D58),"ESCLUSA")</f>
        <v>-0.0770812337552722</v>
      </c>
    </row>
    <row r="59" spans="1:5" ht="12.75">
      <c r="A59" s="1">
        <f t="shared" si="3"/>
        <v>22</v>
      </c>
      <c r="B59" s="51" t="s">
        <v>44</v>
      </c>
      <c r="C59" s="38">
        <v>466670.84</v>
      </c>
      <c r="D59" s="15">
        <f>C59/$C$1-1</f>
        <v>-0.07796876649762552</v>
      </c>
      <c r="E59" s="15">
        <f>IF(D59&lt;=0,SUM(D59),"ESCLUSA")</f>
        <v>-0.07796876649762552</v>
      </c>
    </row>
    <row r="60" spans="1:5" ht="12.75">
      <c r="A60" s="1">
        <f t="shared" si="3"/>
        <v>23</v>
      </c>
      <c r="B60" s="51" t="s">
        <v>41</v>
      </c>
      <c r="C60" s="38">
        <v>466086.95</v>
      </c>
      <c r="D60" s="15">
        <f>C60/$C$1-1</f>
        <v>-0.07912239507431085</v>
      </c>
      <c r="E60" s="15">
        <f>IF(D60&lt;=0,SUM(D60),"ESCLUSA")</f>
        <v>-0.07912239507431085</v>
      </c>
    </row>
    <row r="61" spans="1:5" ht="12.75">
      <c r="A61" s="1">
        <f t="shared" si="3"/>
        <v>24</v>
      </c>
      <c r="B61" s="51" t="s">
        <v>61</v>
      </c>
      <c r="C61" s="38">
        <v>450022.59</v>
      </c>
      <c r="D61" s="15">
        <f>C61/$C$1-1</f>
        <v>-0.11086177194693947</v>
      </c>
      <c r="E61" s="15">
        <f>IF(D61&lt;=0,SUM(D61),"ESCLUSA")</f>
        <v>-0.11086177194693947</v>
      </c>
    </row>
    <row r="62" spans="1:5" ht="12.75">
      <c r="A62" s="1">
        <f t="shared" si="3"/>
        <v>25</v>
      </c>
      <c r="B62" s="51" t="s">
        <v>60</v>
      </c>
      <c r="C62" s="38">
        <v>445967.31</v>
      </c>
      <c r="D62" s="15">
        <f>C62/$C$1-1</f>
        <v>-0.11887404633845178</v>
      </c>
      <c r="E62" s="15">
        <f>IF(D62&lt;=0,SUM(D62),"ESCLUSA")</f>
        <v>-0.11887404633845178</v>
      </c>
    </row>
    <row r="63" spans="1:5" ht="12.75">
      <c r="A63" s="1">
        <f t="shared" si="3"/>
        <v>26</v>
      </c>
      <c r="B63" s="51" t="s">
        <v>57</v>
      </c>
      <c r="C63" s="38">
        <v>444989.39</v>
      </c>
      <c r="D63" s="15">
        <f>C63/$C$1-1</f>
        <v>-0.12080618502504004</v>
      </c>
      <c r="E63" s="15">
        <f>IF(D63&lt;=0,SUM(D63),"ESCLUSA")</f>
        <v>-0.12080618502504004</v>
      </c>
    </row>
    <row r="64" spans="1:5" ht="12.75">
      <c r="A64" s="1">
        <f t="shared" si="3"/>
        <v>27</v>
      </c>
      <c r="B64" s="51" t="s">
        <v>38</v>
      </c>
      <c r="C64" s="38">
        <v>439408.22</v>
      </c>
      <c r="D64" s="15">
        <f>C64/$C$1-1</f>
        <v>-0.1318332572532651</v>
      </c>
      <c r="E64" s="15">
        <f>IF(D64&lt;=0,SUM(D64),"ESCLUSA")</f>
        <v>-0.1318332572532651</v>
      </c>
    </row>
    <row r="65" spans="1:5" ht="12.75">
      <c r="A65" s="1">
        <f t="shared" si="3"/>
        <v>28</v>
      </c>
      <c r="B65" s="51" t="s">
        <v>62</v>
      </c>
      <c r="C65" s="38">
        <v>436124.09</v>
      </c>
      <c r="D65" s="15">
        <f>C65/$C$1-1</f>
        <v>-0.13832192158652856</v>
      </c>
      <c r="E65" s="15">
        <f>IF(D65&lt;=0,SUM(D65),"ESCLUSA")</f>
        <v>-0.13832192158652856</v>
      </c>
    </row>
    <row r="66" spans="1:5" ht="12.75">
      <c r="A66" s="9"/>
      <c r="B66" s="50"/>
      <c r="C66" s="38"/>
      <c r="D66" s="15"/>
      <c r="E66" s="15"/>
    </row>
    <row r="67" spans="1:5" ht="12.75">
      <c r="A67" s="9"/>
      <c r="B67" s="50"/>
      <c r="C67" s="38"/>
      <c r="D67" s="15"/>
      <c r="E67" s="15"/>
    </row>
    <row r="69" ht="13.5" thickBot="1">
      <c r="G69" t="s">
        <v>23</v>
      </c>
    </row>
    <row r="70" spans="1:7" ht="16.5" thickBot="1" thickTop="1">
      <c r="A70" s="6" t="s">
        <v>7</v>
      </c>
      <c r="B70" s="6" t="s">
        <v>8</v>
      </c>
      <c r="C70" s="7" t="s">
        <v>9</v>
      </c>
      <c r="D70" s="18" t="s">
        <v>10</v>
      </c>
      <c r="E70" s="18" t="s">
        <v>24</v>
      </c>
      <c r="G70" t="s">
        <v>25</v>
      </c>
    </row>
    <row r="71" ht="13.5" thickTop="1"/>
    <row r="72" spans="1:5" ht="12.75">
      <c r="A72" s="1"/>
      <c r="C72" s="5"/>
      <c r="D72" s="15"/>
      <c r="E72" s="15"/>
    </row>
    <row r="73" spans="1:5" ht="12.75">
      <c r="A73" s="1">
        <v>1</v>
      </c>
      <c r="B73" s="51" t="s">
        <v>50</v>
      </c>
      <c r="C73" s="38">
        <v>494855.42</v>
      </c>
      <c r="D73" s="15">
        <f aca="true" t="shared" si="4" ref="D73:D94">C73/$C$1-1</f>
        <v>-0.02228270078341399</v>
      </c>
      <c r="E73" s="15">
        <f aca="true" t="shared" si="5" ref="E73:E94">D73-$D$97</f>
        <v>0.04157461644178981</v>
      </c>
    </row>
    <row r="74" spans="1:5" ht="12.75">
      <c r="A74" s="1">
        <f>A73+1</f>
        <v>2</v>
      </c>
      <c r="B74" s="51" t="s">
        <v>51</v>
      </c>
      <c r="C74" s="38">
        <v>494075.8</v>
      </c>
      <c r="D74" s="15">
        <f t="shared" si="4"/>
        <v>-0.023823045558894584</v>
      </c>
      <c r="E74" s="15">
        <f t="shared" si="5"/>
        <v>0.04003427166630921</v>
      </c>
    </row>
    <row r="75" spans="1:5" ht="12.75">
      <c r="A75" s="1">
        <f aca="true" t="shared" si="6" ref="A75:A94">A74+1</f>
        <v>3</v>
      </c>
      <c r="B75" s="51" t="s">
        <v>56</v>
      </c>
      <c r="C75" s="38">
        <v>492941.72</v>
      </c>
      <c r="D75" s="15">
        <f t="shared" si="4"/>
        <v>-0.026063719480775682</v>
      </c>
      <c r="E75" s="15">
        <f t="shared" si="5"/>
        <v>0.037793597744428115</v>
      </c>
    </row>
    <row r="76" spans="1:5" ht="12.75">
      <c r="A76" s="1">
        <f t="shared" si="6"/>
        <v>4</v>
      </c>
      <c r="B76" s="51" t="s">
        <v>53</v>
      </c>
      <c r="C76" s="38">
        <v>492002.14</v>
      </c>
      <c r="D76" s="15">
        <f t="shared" si="4"/>
        <v>-0.027920107393022642</v>
      </c>
      <c r="E76" s="15">
        <f t="shared" si="5"/>
        <v>0.035937209832181155</v>
      </c>
    </row>
    <row r="77" spans="1:5" ht="12.75">
      <c r="A77" s="1">
        <f t="shared" si="6"/>
        <v>5</v>
      </c>
      <c r="B77" s="51" t="s">
        <v>55</v>
      </c>
      <c r="C77" s="38">
        <v>490521.7</v>
      </c>
      <c r="D77" s="15">
        <f t="shared" si="4"/>
        <v>-0.030845106776584474</v>
      </c>
      <c r="E77" s="15">
        <f t="shared" si="5"/>
        <v>0.03301221044861932</v>
      </c>
    </row>
    <row r="78" spans="1:5" ht="12.75">
      <c r="A78" s="1">
        <f aca="true" t="shared" si="7" ref="A78:A86">A77+1</f>
        <v>6</v>
      </c>
      <c r="B78" s="51" t="s">
        <v>14</v>
      </c>
      <c r="C78" s="38">
        <v>486055.66</v>
      </c>
      <c r="D78" s="15">
        <f t="shared" si="4"/>
        <v>-0.03966894580211899</v>
      </c>
      <c r="E78" s="15">
        <f t="shared" si="5"/>
        <v>0.024188371423084803</v>
      </c>
    </row>
    <row r="79" spans="1:5" ht="12.75">
      <c r="A79" s="1">
        <f t="shared" si="7"/>
        <v>7</v>
      </c>
      <c r="B79" s="51" t="s">
        <v>40</v>
      </c>
      <c r="C79" s="38">
        <v>478042.96</v>
      </c>
      <c r="D79" s="15">
        <f t="shared" si="4"/>
        <v>-0.05550014636456346</v>
      </c>
      <c r="E79" s="15">
        <f t="shared" si="5"/>
        <v>0.008357170860640334</v>
      </c>
    </row>
    <row r="80" spans="1:5" ht="12.75">
      <c r="A80" s="1">
        <f t="shared" si="7"/>
        <v>8</v>
      </c>
      <c r="B80" s="51" t="s">
        <v>42</v>
      </c>
      <c r="C80" s="38">
        <v>475722.17</v>
      </c>
      <c r="D80" s="15">
        <f t="shared" si="4"/>
        <v>-0.06008547864373481</v>
      </c>
      <c r="E80" s="15">
        <f t="shared" si="5"/>
        <v>0.0037718385814689837</v>
      </c>
    </row>
    <row r="81" spans="1:5" ht="12.75">
      <c r="A81" s="1">
        <f t="shared" si="7"/>
        <v>9</v>
      </c>
      <c r="B81" s="51" t="s">
        <v>47</v>
      </c>
      <c r="C81" s="38">
        <v>470905.57</v>
      </c>
      <c r="D81" s="15">
        <f t="shared" si="4"/>
        <v>-0.0696019413378417</v>
      </c>
      <c r="E81" s="15">
        <f t="shared" si="5"/>
        <v>-0.005744624112637903</v>
      </c>
    </row>
    <row r="82" spans="1:5" ht="12.75">
      <c r="A82" s="1">
        <f t="shared" si="7"/>
        <v>10</v>
      </c>
      <c r="B82" s="51" t="s">
        <v>45</v>
      </c>
      <c r="C82" s="38">
        <v>470235.85</v>
      </c>
      <c r="D82" s="15">
        <f t="shared" si="4"/>
        <v>-0.07092514969965236</v>
      </c>
      <c r="E82" s="15">
        <f t="shared" si="5"/>
        <v>-0.00706783247444856</v>
      </c>
    </row>
    <row r="83" spans="1:5" ht="12.75">
      <c r="A83" s="1">
        <f t="shared" si="7"/>
        <v>11</v>
      </c>
      <c r="B83" s="51" t="s">
        <v>43</v>
      </c>
      <c r="C83" s="38">
        <v>469970.22</v>
      </c>
      <c r="D83" s="15">
        <f t="shared" si="4"/>
        <v>-0.07144997177029055</v>
      </c>
      <c r="E83" s="15">
        <f t="shared" si="5"/>
        <v>-0.007592654545086758</v>
      </c>
    </row>
    <row r="84" spans="1:5" ht="12.75">
      <c r="A84" s="1">
        <f t="shared" si="7"/>
        <v>12</v>
      </c>
      <c r="B84" s="51" t="s">
        <v>36</v>
      </c>
      <c r="C84" s="38">
        <v>469635.54</v>
      </c>
      <c r="D84" s="15">
        <f t="shared" si="4"/>
        <v>-0.0721112203137576</v>
      </c>
      <c r="E84" s="15">
        <f t="shared" si="5"/>
        <v>-0.00825390308855381</v>
      </c>
    </row>
    <row r="85" spans="1:5" ht="12.75">
      <c r="A85" s="1">
        <f t="shared" si="7"/>
        <v>13</v>
      </c>
      <c r="B85" s="51" t="s">
        <v>39</v>
      </c>
      <c r="C85" s="38">
        <v>469491.96</v>
      </c>
      <c r="D85" s="15">
        <f t="shared" si="4"/>
        <v>-0.07239490044364583</v>
      </c>
      <c r="E85" s="15">
        <f t="shared" si="5"/>
        <v>-0.00853758321844203</v>
      </c>
    </row>
    <row r="86" spans="1:5" ht="12.75">
      <c r="A86" s="1">
        <f t="shared" si="7"/>
        <v>14</v>
      </c>
      <c r="B86" s="51" t="s">
        <v>46</v>
      </c>
      <c r="C86" s="38">
        <v>469112.34</v>
      </c>
      <c r="D86" s="15">
        <f t="shared" si="4"/>
        <v>-0.07314493980085568</v>
      </c>
      <c r="E86" s="15">
        <f t="shared" si="5"/>
        <v>-0.009287622575651883</v>
      </c>
    </row>
    <row r="87" spans="1:5" ht="12.75">
      <c r="A87" s="1">
        <f t="shared" si="6"/>
        <v>15</v>
      </c>
      <c r="B87" s="51" t="s">
        <v>59</v>
      </c>
      <c r="C87" s="38">
        <v>468701.06</v>
      </c>
      <c r="D87" s="15">
        <f t="shared" si="4"/>
        <v>-0.07395753183192166</v>
      </c>
      <c r="E87" s="15">
        <f t="shared" si="5"/>
        <v>-0.010100214606717867</v>
      </c>
    </row>
    <row r="88" spans="1:5" s="53" customFormat="1" ht="12.75">
      <c r="A88" s="9">
        <f t="shared" si="6"/>
        <v>16</v>
      </c>
      <c r="B88" s="51" t="s">
        <v>54</v>
      </c>
      <c r="C88" s="38">
        <v>468197.53</v>
      </c>
      <c r="D88" s="52">
        <f t="shared" si="4"/>
        <v>-0.0749523880500762</v>
      </c>
      <c r="E88" s="52">
        <f t="shared" si="5"/>
        <v>-0.011095070824872405</v>
      </c>
    </row>
    <row r="89" spans="1:5" ht="12.75">
      <c r="A89" s="1">
        <f t="shared" si="6"/>
        <v>17</v>
      </c>
      <c r="B89" s="51" t="s">
        <v>37</v>
      </c>
      <c r="C89" s="38">
        <v>467553.18</v>
      </c>
      <c r="D89" s="15">
        <f t="shared" si="4"/>
        <v>-0.0762254712907332</v>
      </c>
      <c r="E89" s="15">
        <f t="shared" si="5"/>
        <v>-0.012368154065529408</v>
      </c>
    </row>
    <row r="90" spans="1:5" ht="12.75">
      <c r="A90" s="1">
        <f t="shared" si="6"/>
        <v>18</v>
      </c>
      <c r="B90" s="51" t="s">
        <v>49</v>
      </c>
      <c r="C90" s="38">
        <v>467120.05</v>
      </c>
      <c r="D90" s="15">
        <f t="shared" si="4"/>
        <v>-0.0770812337552722</v>
      </c>
      <c r="E90" s="15">
        <f t="shared" si="5"/>
        <v>-0.013223916530068408</v>
      </c>
    </row>
    <row r="91" spans="1:5" ht="12.75">
      <c r="A91" s="1">
        <f t="shared" si="6"/>
        <v>19</v>
      </c>
      <c r="B91" s="51" t="s">
        <v>44</v>
      </c>
      <c r="C91" s="38">
        <v>466670.84</v>
      </c>
      <c r="D91" s="15">
        <f t="shared" si="4"/>
        <v>-0.07796876649762552</v>
      </c>
      <c r="E91" s="15">
        <f t="shared" si="5"/>
        <v>-0.014111449272421722</v>
      </c>
    </row>
    <row r="92" spans="1:5" ht="12.75">
      <c r="A92" s="55">
        <f t="shared" si="6"/>
        <v>20</v>
      </c>
      <c r="B92" s="56" t="s">
        <v>41</v>
      </c>
      <c r="C92" s="57">
        <v>466086.95</v>
      </c>
      <c r="D92" s="58">
        <f t="shared" si="4"/>
        <v>-0.07912239507431085</v>
      </c>
      <c r="E92" s="58">
        <f t="shared" si="5"/>
        <v>-0.01526507784910705</v>
      </c>
    </row>
    <row r="93" spans="1:5" ht="12.75">
      <c r="A93" s="1">
        <f t="shared" si="6"/>
        <v>21</v>
      </c>
      <c r="B93" s="51" t="s">
        <v>61</v>
      </c>
      <c r="C93" s="38">
        <v>450022.59</v>
      </c>
      <c r="D93" s="15">
        <f t="shared" si="4"/>
        <v>-0.11086177194693947</v>
      </c>
      <c r="E93" s="15">
        <f t="shared" si="5"/>
        <v>-0.04700445472173567</v>
      </c>
    </row>
    <row r="94" spans="1:5" ht="12.75">
      <c r="A94" s="1">
        <f t="shared" si="6"/>
        <v>22</v>
      </c>
      <c r="B94" s="51" t="s">
        <v>60</v>
      </c>
      <c r="C94" s="38">
        <v>445967.31</v>
      </c>
      <c r="D94" s="15">
        <f t="shared" si="4"/>
        <v>-0.11887404633845178</v>
      </c>
      <c r="E94" s="15">
        <f t="shared" si="5"/>
        <v>-0.05501672911324798</v>
      </c>
    </row>
    <row r="95" spans="1:5" ht="12.75">
      <c r="A95" s="9"/>
      <c r="C95" s="5"/>
      <c r="D95" s="15"/>
      <c r="E95" s="15"/>
    </row>
    <row r="96" spans="1:7" ht="12.75">
      <c r="A96" s="1"/>
      <c r="B96" t="s">
        <v>26</v>
      </c>
      <c r="C96" s="13">
        <f>COUNT(C73:C94)</f>
        <v>22</v>
      </c>
      <c r="G96" t="s">
        <v>27</v>
      </c>
    </row>
    <row r="97" spans="2:7" ht="12.75">
      <c r="B97" t="s">
        <v>28</v>
      </c>
      <c r="D97" s="19">
        <f>AVERAGE(D73:D94)</f>
        <v>-0.0638573172252038</v>
      </c>
      <c r="G97" t="s">
        <v>29</v>
      </c>
    </row>
    <row r="98" spans="2:7" ht="12.75">
      <c r="B98" t="s">
        <v>30</v>
      </c>
      <c r="E98" s="21">
        <f>AVERAGE(E81:E94)</f>
        <v>-0.016047806214180105</v>
      </c>
      <c r="G98" t="s">
        <v>31</v>
      </c>
    </row>
    <row r="100" spans="2:7" ht="12.75">
      <c r="B100" t="s">
        <v>32</v>
      </c>
      <c r="D100" s="14">
        <f>D97+E98</f>
        <v>-0.0799051234393839</v>
      </c>
      <c r="G100" t="s">
        <v>33</v>
      </c>
    </row>
    <row r="102" ht="12.75">
      <c r="G102" t="s">
        <v>34</v>
      </c>
    </row>
  </sheetData>
  <printOptions horizontalCentered="1" verticalCentered="1"/>
  <pageMargins left="0.36" right="0.45" top="0.65" bottom="0.27" header="0.5118110236220472" footer="0.5118110236220472"/>
  <pageSetup blackAndWhite="1" horizontalDpi="300" verticalDpi="300" orientation="portrait" paperSize="9" scale="90" r:id="rId1"/>
  <headerFooter alignWithMargins="0">
    <oddHeader>&amp;CGARA D'APPALTO: LAVORI DI MANUTENZIONE DELLE STRADE DEL COMPRENSORIO DELLA ZONA INDUSTRIALE DI PADOVA ANNO 2005</oddHeader>
  </headerFooter>
  <rowBreaks count="2" manualBreakCount="2">
    <brk id="33" max="4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cardinale</cp:lastModifiedBy>
  <cp:lastPrinted>2005-04-06T06:54:57Z</cp:lastPrinted>
  <dcterms:created xsi:type="dcterms:W3CDTF">2002-05-20T15:19:55Z</dcterms:created>
  <dcterms:modified xsi:type="dcterms:W3CDTF">2005-04-06T09:05:07Z</dcterms:modified>
  <cp:category/>
  <cp:version/>
  <cp:contentType/>
  <cp:contentStatus/>
</cp:coreProperties>
</file>